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oravcova.m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<sst xmlns="http://schemas.openxmlformats.org/spreadsheetml/2006/main" count="358" uniqueCount="135">
  <si>
    <t>Firma: Krajská správa a údržba silnic Vysočiny, příspěvková organizace</t>
  </si>
  <si>
    <t>Rekapitulace ceny</t>
  </si>
  <si>
    <t>Stavba: 2025 - III/11250 – Rynárec -Čelistná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</si>
  <si>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</si>
  <si>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</si>
  <si>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</si>
  <si>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</si>
  <si>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</si>
  <si>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</si>
  <si>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</si>
  <si>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</si>
  <si>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</si>
  <si>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</si>
  <si>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</si>
  <si>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</si>
  <si>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2025</t>
  </si>
  <si>
    <t>III/11250 – Rynárec -Čelistná</t>
  </si>
  <si>
    <t>O</t>
  </si>
  <si>
    <t>Rozpočet:</t>
  </si>
  <si>
    <t>0,00</t>
  </si>
  <si>
    <t>15,00</t>
  </si>
  <si>
    <t>21,00</t>
  </si>
  <si>
    <t>5</t>
  </si>
  <si>
    <t>3</t>
  </si>
  <si>
    <t>2</t>
  </si>
  <si>
    <t>SO 000</t>
  </si>
  <si>
    <t>Všeobecné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</si>
  <si>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</si>
  <si>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</si>
  <si>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</si>
  <si>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</si>
  <si>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</si>
  <si>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</si>
  <si>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</si>
  <si>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</si>
  <si>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</si>
  <si>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</si>
  <si>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</si>
  <si>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</si>
  <si>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</si>
  <si>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</si>
  <si>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</si>
  <si>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</si>
  <si>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</si>
  <si>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</si>
  <si>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</si>
  <si>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</si>
  <si>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</si>
  <si>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</si>
  <si>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</si>
  <si>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</si>
  <si>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VV</t>
  </si>
  <si>
    <t>TS</t>
  </si>
  <si>
    <t>zahrnuje veškeré náklady spojené s objednatelem požadovanými zkouškami</t>
  </si>
  <si>
    <t>11</t>
  </si>
  <si>
    <t>02710</t>
  </si>
  <si>
    <t>POMOC PRÁCE ZŘÍZ NEBO ZAJIŠŤ OBJÍŽĎKY A PŘÍSTUP CESTY</t>
  </si>
  <si>
    <t>Zajištění dopravně inženýrského opatření včetně projednání s Policií ČR a získání povolení uzavírky silnice</t>
  </si>
  <si>
    <t>zahrnuje veškeré náklady spojené s objednatelem požadovanými zařízeními</t>
  </si>
  <si>
    <t>02720</t>
  </si>
  <si>
    <t>POMOC PRÁCE ZŘÍZ NEBO ZAJIŠŤ REGULACI A OCHRANU DOPRAVY</t>
  </si>
  <si>
    <t>Veškeré přechodné svislé i vodorovné dopravní značení, dopravní zařízení, výstražné vozíky, montáž, demontáž, pronájem, pravidelnou kontrolu, údržbu, servis, přemisťování, přeznačování a manipulaci s nimi</t>
  </si>
  <si>
    <t>02730</t>
  </si>
  <si>
    <t>POMOC PRÁCE ZŘÍZ NEBO ZAJIŠŤ OCHRANU INŽENÝRSKÝCH SÍTÍ</t>
  </si>
  <si>
    <t>- se souhlasem TDS</t>
  </si>
  <si>
    <t>02911</t>
  </si>
  <si>
    <t>OSTATNÍ POŽADAVKY - GEODETICKÉ ZAMĚŘENÍ - Vytyčení inž. sítí na stavbě</t>
  </si>
  <si>
    <t>zahrnuje veškeré náklady spojené s objednatelem požadovanými pracemi</t>
  </si>
  <si>
    <t>OSTATNÍ POŽADAVKY - GEODETICKÉ ZAMĚŘENÍ - Pro realizaci stavby</t>
  </si>
  <si>
    <t>KM</t>
  </si>
  <si>
    <t>-DTM</t>
  </si>
  <si>
    <t>13</t>
  </si>
  <si>
    <t>02944</t>
  </si>
  <si>
    <t>OSTAT POŽADAVKY - DOKUMENTACE SKUTEČ PROVEDENÍ V DIGIT FORMĚ</t>
  </si>
  <si>
    <t>Položka zahrnuje:  
- veškeré náklady spojené s objednatelem požadovanými pracemi  
Položka nezahrnuje:  
- x</t>
  </si>
  <si>
    <t>02946</t>
  </si>
  <si>
    <t>OSTAT POŽADAVKY - PASPORTIZACE A FOTODOKUMENTACE přilehlých nemovitostí</t>
  </si>
  <si>
    <t>FOTODOKUMENTACE celé stavby a pasportizace budov</t>
  </si>
  <si>
    <t>položka zahrnuje:    
- fotodokumentaci zadavatelem požadovaného děje a konstrukcí v požadovaných časových intervalech    
- zadavatelem specifikované výstupy (fotografie v papírovém a digitálním formátu) v požadovaném počtu</t>
  </si>
  <si>
    <t>12</t>
  </si>
  <si>
    <t>02990</t>
  </si>
  <si>
    <t>OSTATNÍ POŽADAVKY - INFORMAČNÍ TABULE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</si>
  <si>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  
Položka nezahrnuje:  
- x</t>
  </si>
  <si>
    <t>8</t>
  </si>
  <si>
    <t>03101</t>
  </si>
  <si>
    <t>KOMLPETNÍ PRÁCE SOUVISEJÍCÍ SE ZAJIŠTĚNÍM BOZP NA STAVBĚ</t>
  </si>
  <si>
    <t>ČERPÁNÍ SE SOUHLASEM TDS</t>
  </si>
  <si>
    <t>zahrnuje objednatelem povolené náklady na pořízení (event. pronájem), provozování, udržování a likvidaci zhotovitelova zařízení</t>
  </si>
  <si>
    <t>SO 101</t>
  </si>
  <si>
    <t>Silnice III/12250</t>
  </si>
  <si>
    <t>Zemní práce</t>
  </si>
  <si>
    <t>113726</t>
  </si>
  <si>
    <t>FRÉZOVÁNÍ ZPEVNĚNÝCH PLOCH ASFALTOVÝCH, ODVOZ DO 12KM</t>
  </si>
  <si>
    <t>M3</t>
  </si>
  <si>
    <t>v obci Čelistná bude provedeno frézování o průměrné tl.60mm 
mezi obcemi Rynárec a Čelistná bude provedeno frézování o tl.40mm (cca 1/3plochy)</t>
  </si>
  <si>
    <t>2850*0,06=171,00000 [A] 
14500*0,04*0,33=191,40000 [B] 
A+B=362,40000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</si>
  <si>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</si>
  <si>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Komunikace</t>
  </si>
  <si>
    <t>572213</t>
  </si>
  <si>
    <t>SPOJOVACÍ POSTŘIK Z EMULZE DO 0,5KG/M2</t>
  </si>
  <si>
    <t>M2</t>
  </si>
  <si>
    <t>2850+14500=17 350,00000 [A]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</si>
  <si>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</si>
  <si>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574A34</t>
  </si>
  <si>
    <t>ASFALTOVÝ BETON PRO OBRUSNÉ VRSTVY ACO 11+, 11S TL. 40MM</t>
  </si>
  <si>
    <t>2900*5=14 500,00000 [A]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</si>
  <si>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</si>
  <si>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7</t>
  </si>
  <si>
    <t>574A56</t>
  </si>
  <si>
    <t>ASFALTOVÝ BETON PRO OBRUSNÉ VRSTVY ACO 16+ TL. 60MM</t>
  </si>
  <si>
    <t>2850=2 850,00000 [A]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</si>
  <si>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</si>
  <si>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58910</t>
  </si>
  <si>
    <t>VÝPLŇ SPAR ASFALTEM</t>
  </si>
  <si>
    <t>m</t>
  </si>
  <si>
    <t>50=50,00000 [A]</t>
  </si>
  <si>
    <t>položka zahrnuje:    
- dodávku předepsaného materiálu    
- vyčištění a výplň spar tímto materiálem</t>
  </si>
  <si>
    <t>Potrubí</t>
  </si>
  <si>
    <t>89921</t>
  </si>
  <si>
    <t>VÝŠKOVÁ ÚPRAVA POKLOPŮ</t>
  </si>
  <si>
    <t>KUS</t>
  </si>
  <si>
    <t>1=1,00000 [A]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</si>
  <si>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</si>
  <si>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</si>
  <si>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89922</t>
  </si>
  <si>
    <t>VÝŠKOVÁ ÚPRAVA MŘÍŽÍ</t>
  </si>
  <si>
    <t>5=5,00000 [A]</t>
  </si>
  <si>
    <t>93808</t>
  </si>
  <si>
    <t>OČIŠTĚNÍ VOZOVEK ZAMETENÍM</t>
  </si>
  <si>
    <t>položka zahrnuje očištění předepsaným způsobem včetně odklizení vzniklého odpadu</t>
  </si>
  <si>
    <t>91</t>
  </si>
  <si>
    <t>Doplňující konstrukce a práce</t>
  </si>
  <si>
    <t>919111</t>
  </si>
  <si>
    <t>ŘEZÁNÍ ASFALTOVÉHO KRYTU VOZOVEK TL DO 50MM</t>
  </si>
  <si>
    <t>položka zahrnuje řezání vozovkové vrstvy v předepsané tloušťce, včetně spotřeby vody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</si>
</sst>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SUM(C10:C11)</f>
      </c>
      <c s="1"/>
      <c s="1"/>
    </row>
    <row r="7" spans="1:5" ht="12.75" customHeight="1">
      <c r="A7" s="1"/>
      <c s="4" t="s">
        <v>5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25</v>
      </c>
      <c s="20" t="s">
        <v>26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88</v>
      </c>
      <c s="20" t="s">
        <v>89</v>
      </c>
      <c s="21">
        <f>'SO 101'!I3</f>
      </c>
      <c s="21">
        <f>'SO 101'!O2</f>
      </c>
      <c s="21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38">
        <f>0+I8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25</v>
      </c>
      <c s="6"/>
      <c s="18" t="s">
        <v>26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36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28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25" t="s">
        <v>45</v>
      </c>
      <c s="29" t="s">
        <v>30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ROUND(ROUND(H9,2)*ROUND(G9,5),2)</f>
      </c>
      <c r="O9">
        <f>(I9*21)/100</f>
      </c>
      <c t="s">
        <v>24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51</v>
      </c>
      <c r="E11" s="37" t="s">
        <v>47</v>
      </c>
    </row>
    <row r="12" spans="1:5" ht="12.75">
      <c r="A12" t="s">
        <v>52</v>
      </c>
      <c r="E12" s="35" t="s">
        <v>53</v>
      </c>
    </row>
    <row r="13" spans="1:16" ht="12.75">
      <c r="A13" s="25" t="s">
        <v>45</v>
      </c>
      <c s="29" t="s">
        <v>54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3">
        <f>ROUND(ROUND(H13,2)*ROUND(G13,5),2)</f>
      </c>
      <c r="O13">
        <f>(I13*21)/100</f>
      </c>
      <c t="s">
        <v>24</v>
      </c>
    </row>
    <row r="14" spans="1:5" ht="25.5">
      <c r="A14" s="34" t="s">
        <v>50</v>
      </c>
      <c r="E14" s="35" t="s">
        <v>57</v>
      </c>
    </row>
    <row r="15" spans="1:5" ht="12.75">
      <c r="A15" s="36" t="s">
        <v>51</v>
      </c>
      <c r="E15" s="37" t="s">
        <v>47</v>
      </c>
    </row>
    <row r="16" spans="1:5" ht="12.75">
      <c r="A16" t="s">
        <v>52</v>
      </c>
      <c r="E16" s="35" t="s">
        <v>58</v>
      </c>
    </row>
    <row r="17" spans="1:16" ht="12.75">
      <c r="A17" s="25" t="s">
        <v>45</v>
      </c>
      <c s="29" t="s">
        <v>23</v>
      </c>
      <c s="29" t="s">
        <v>59</v>
      </c>
      <c s="25" t="s">
        <v>47</v>
      </c>
      <c s="30" t="s">
        <v>60</v>
      </c>
      <c s="31" t="s">
        <v>49</v>
      </c>
      <c s="32">
        <v>1</v>
      </c>
      <c s="33">
        <v>0</v>
      </c>
      <c s="33">
        <f>ROUND(ROUND(H17,2)*ROUND(G17,5),2)</f>
      </c>
      <c r="O17">
        <f>(I17*21)/100</f>
      </c>
      <c t="s">
        <v>24</v>
      </c>
    </row>
    <row r="18" spans="1:5" ht="38.25">
      <c r="A18" s="34" t="s">
        <v>50</v>
      </c>
      <c r="E18" s="35" t="s">
        <v>61</v>
      </c>
    </row>
    <row r="19" spans="1:5" ht="12.75">
      <c r="A19" s="36" t="s">
        <v>51</v>
      </c>
      <c r="E19" s="37" t="s">
        <v>47</v>
      </c>
    </row>
    <row r="20" spans="1:5" ht="12.75">
      <c r="A20" t="s">
        <v>52</v>
      </c>
      <c r="E20" s="35" t="s">
        <v>58</v>
      </c>
    </row>
    <row r="21" spans="1:16" ht="12.75">
      <c r="A21" s="25" t="s">
        <v>45</v>
      </c>
      <c s="29" t="s">
        <v>24</v>
      </c>
      <c s="29" t="s">
        <v>62</v>
      </c>
      <c s="25" t="s">
        <v>47</v>
      </c>
      <c s="30" t="s">
        <v>63</v>
      </c>
      <c s="31" t="s">
        <v>49</v>
      </c>
      <c s="32">
        <v>1</v>
      </c>
      <c s="33">
        <v>0</v>
      </c>
      <c s="33">
        <f>ROUND(ROUND(H21,2)*ROUND(G21,5),2)</f>
      </c>
      <c r="O21">
        <f>(I21*21)/100</f>
      </c>
      <c t="s">
        <v>24</v>
      </c>
    </row>
    <row r="22" spans="1:5" ht="12.75">
      <c r="A22" s="34" t="s">
        <v>50</v>
      </c>
      <c r="E22" s="35" t="s">
        <v>64</v>
      </c>
    </row>
    <row r="23" spans="1:5" ht="12.75">
      <c r="A23" s="36" t="s">
        <v>51</v>
      </c>
      <c r="E23" s="37" t="s">
        <v>47</v>
      </c>
    </row>
    <row r="24" spans="1:5" ht="12.75">
      <c r="A24" t="s">
        <v>52</v>
      </c>
      <c r="E24" s="35" t="s">
        <v>58</v>
      </c>
    </row>
    <row r="25" spans="1:16" ht="12.75">
      <c r="A25" s="25" t="s">
        <v>45</v>
      </c>
      <c s="29" t="s">
        <v>34</v>
      </c>
      <c s="29" t="s">
        <v>65</v>
      </c>
      <c s="25" t="s">
        <v>47</v>
      </c>
      <c s="30" t="s">
        <v>66</v>
      </c>
      <c s="31" t="s">
        <v>49</v>
      </c>
      <c s="32">
        <v>1</v>
      </c>
      <c s="33">
        <v>0</v>
      </c>
      <c s="33">
        <f>ROUND(ROUND(H25,2)*ROUND(G25,5),2)</f>
      </c>
      <c r="O25">
        <f>(I25*21)/100</f>
      </c>
      <c t="s">
        <v>24</v>
      </c>
    </row>
    <row r="26" spans="1:5" ht="12.75">
      <c r="A26" s="34" t="s">
        <v>50</v>
      </c>
      <c r="E26" s="35" t="s">
        <v>47</v>
      </c>
    </row>
    <row r="27" spans="1:5" ht="12.75">
      <c r="A27" s="36" t="s">
        <v>51</v>
      </c>
      <c r="E27" s="37" t="s">
        <v>47</v>
      </c>
    </row>
    <row r="28" spans="1:5" ht="12.75">
      <c r="A28" t="s">
        <v>52</v>
      </c>
      <c r="E28" s="35" t="s">
        <v>67</v>
      </c>
    </row>
    <row r="29" spans="1:16" ht="12.75">
      <c r="A29" s="25" t="s">
        <v>45</v>
      </c>
      <c s="29" t="s">
        <v>22</v>
      </c>
      <c s="29" t="s">
        <v>65</v>
      </c>
      <c s="25" t="s">
        <v>30</v>
      </c>
      <c s="30" t="s">
        <v>68</v>
      </c>
      <c s="31" t="s">
        <v>69</v>
      </c>
      <c s="32">
        <v>3.309</v>
      </c>
      <c s="33">
        <v>0</v>
      </c>
      <c s="33">
        <f>ROUND(ROUND(H29,2)*ROUND(G29,5),2)</f>
      </c>
      <c r="O29">
        <f>(I29*21)/100</f>
      </c>
      <c t="s">
        <v>24</v>
      </c>
    </row>
    <row r="30" spans="1:5" ht="12.75">
      <c r="A30" s="34" t="s">
        <v>50</v>
      </c>
      <c r="E30" s="35" t="s">
        <v>70</v>
      </c>
    </row>
    <row r="31" spans="1:5" ht="12.75">
      <c r="A31" s="36" t="s">
        <v>51</v>
      </c>
      <c r="E31" s="37" t="s">
        <v>47</v>
      </c>
    </row>
    <row r="32" spans="1:5" ht="12.75">
      <c r="A32" t="s">
        <v>52</v>
      </c>
      <c r="E32" s="35" t="s">
        <v>67</v>
      </c>
    </row>
    <row r="33" spans="1:16" ht="12.75">
      <c r="A33" s="25" t="s">
        <v>45</v>
      </c>
      <c s="29" t="s">
        <v>71</v>
      </c>
      <c s="29" t="s">
        <v>72</v>
      </c>
      <c s="25" t="s">
        <v>47</v>
      </c>
      <c s="30" t="s">
        <v>73</v>
      </c>
      <c s="31" t="s">
        <v>49</v>
      </c>
      <c s="32">
        <v>1</v>
      </c>
      <c s="33">
        <v>0</v>
      </c>
      <c s="33">
        <f>ROUND(ROUND(H33,2)*ROUND(G33,5),2)</f>
      </c>
      <c r="O33">
        <f>(I33*21)/100</f>
      </c>
      <c t="s">
        <v>24</v>
      </c>
    </row>
    <row r="34" spans="1:5" ht="12.75">
      <c r="A34" s="34" t="s">
        <v>50</v>
      </c>
      <c r="E34" s="35" t="s">
        <v>47</v>
      </c>
    </row>
    <row r="35" spans="1:5" ht="12.75">
      <c r="A35" s="36" t="s">
        <v>51</v>
      </c>
      <c r="E35" s="37" t="s">
        <v>47</v>
      </c>
    </row>
    <row r="36" spans="1:5" ht="51">
      <c r="A36" t="s">
        <v>52</v>
      </c>
      <c r="E36" s="35" t="s">
        <v>74</v>
      </c>
    </row>
    <row r="37" spans="1:16" ht="25.5">
      <c r="A37" s="25" t="s">
        <v>45</v>
      </c>
      <c s="29" t="s">
        <v>42</v>
      </c>
      <c s="29" t="s">
        <v>75</v>
      </c>
      <c s="25" t="s">
        <v>24</v>
      </c>
      <c s="30" t="s">
        <v>76</v>
      </c>
      <c s="31" t="s">
        <v>49</v>
      </c>
      <c s="32">
        <v>1</v>
      </c>
      <c s="33">
        <v>0</v>
      </c>
      <c s="33">
        <f>ROUND(ROUND(H37,2)*ROUND(G37,5),2)</f>
      </c>
      <c r="O37">
        <f>(I37*21)/100</f>
      </c>
      <c t="s">
        <v>24</v>
      </c>
    </row>
    <row r="38" spans="1:5" ht="12.75">
      <c r="A38" s="34" t="s">
        <v>50</v>
      </c>
      <c r="E38" s="35" t="s">
        <v>77</v>
      </c>
    </row>
    <row r="39" spans="1:5" ht="12.75">
      <c r="A39" s="36" t="s">
        <v>51</v>
      </c>
      <c r="E39" s="37" t="s">
        <v>47</v>
      </c>
    </row>
    <row r="40" spans="1:5" ht="63.75">
      <c r="A40" t="s">
        <v>52</v>
      </c>
      <c r="E40" s="35" t="s">
        <v>78</v>
      </c>
    </row>
    <row r="41" spans="1:16" ht="12.75">
      <c r="A41" s="25" t="s">
        <v>45</v>
      </c>
      <c s="29" t="s">
        <v>79</v>
      </c>
      <c s="29" t="s">
        <v>80</v>
      </c>
      <c s="25" t="s">
        <v>47</v>
      </c>
      <c s="30" t="s">
        <v>81</v>
      </c>
      <c s="31" t="s">
        <v>49</v>
      </c>
      <c s="32">
        <v>1</v>
      </c>
      <c s="33">
        <v>0</v>
      </c>
      <c s="33">
        <f>ROUND(ROUND(H41,2)*ROUND(G41,5),2)</f>
      </c>
      <c r="O41">
        <f>(I41*21)/100</f>
      </c>
      <c t="s">
        <v>24</v>
      </c>
    </row>
    <row r="42" spans="1:5" ht="12.75">
      <c r="A42" s="34" t="s">
        <v>50</v>
      </c>
      <c r="E42" s="35" t="s">
        <v>47</v>
      </c>
    </row>
    <row r="43" spans="1:5" ht="12.75">
      <c r="A43" s="36" t="s">
        <v>51</v>
      </c>
      <c r="E43" s="37" t="s">
        <v>47</v>
      </c>
    </row>
    <row r="44" spans="1:5" ht="114.75">
      <c r="A44" t="s">
        <v>52</v>
      </c>
      <c r="E44" s="35" t="s">
        <v>82</v>
      </c>
    </row>
    <row r="45" spans="1:16" ht="12.75">
      <c r="A45" s="25" t="s">
        <v>45</v>
      </c>
      <c s="29" t="s">
        <v>83</v>
      </c>
      <c s="29" t="s">
        <v>84</v>
      </c>
      <c s="25" t="s">
        <v>47</v>
      </c>
      <c s="30" t="s">
        <v>85</v>
      </c>
      <c s="31" t="s">
        <v>49</v>
      </c>
      <c s="32">
        <v>1</v>
      </c>
      <c s="33">
        <v>0</v>
      </c>
      <c s="33">
        <f>ROUND(ROUND(H45,2)*ROUND(G45,5),2)</f>
      </c>
      <c r="O45">
        <f>(I45*21)/100</f>
      </c>
      <c t="s">
        <v>24</v>
      </c>
    </row>
    <row r="46" spans="1:5" ht="12.75">
      <c r="A46" s="34" t="s">
        <v>50</v>
      </c>
      <c r="E46" s="35" t="s">
        <v>86</v>
      </c>
    </row>
    <row r="47" spans="1:5" ht="12.75">
      <c r="A47" s="36" t="s">
        <v>51</v>
      </c>
      <c r="E47" s="37" t="s">
        <v>47</v>
      </c>
    </row>
    <row r="48" spans="1:5" ht="25.5">
      <c r="A48" t="s">
        <v>52</v>
      </c>
      <c r="E48" s="35" t="s">
        <v>87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0+O8+O13+O30+O35+O44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88</v>
      </c>
      <c s="38">
        <f>0+I8+I13+I30+I35+I44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88</v>
      </c>
      <c s="6"/>
      <c s="18" t="s">
        <v>89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36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30</v>
      </c>
      <c s="19"/>
      <c s="27" t="s">
        <v>90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30</v>
      </c>
      <c s="29" t="s">
        <v>91</v>
      </c>
      <c s="25" t="s">
        <v>47</v>
      </c>
      <c s="30" t="s">
        <v>92</v>
      </c>
      <c s="31" t="s">
        <v>93</v>
      </c>
      <c s="32">
        <v>362.4</v>
      </c>
      <c s="33">
        <v>0</v>
      </c>
      <c s="33">
        <f>ROUND(ROUND(H9,2)*ROUND(G9,5),2)</f>
      </c>
      <c r="O9">
        <f>(I9*21)/100</f>
      </c>
      <c t="s">
        <v>24</v>
      </c>
    </row>
    <row r="10" spans="1:5" ht="38.25">
      <c r="A10" s="34" t="s">
        <v>50</v>
      </c>
      <c r="E10" s="35" t="s">
        <v>94</v>
      </c>
    </row>
    <row r="11" spans="1:5" ht="38.25">
      <c r="A11" s="36" t="s">
        <v>51</v>
      </c>
      <c r="E11" s="37" t="s">
        <v>95</v>
      </c>
    </row>
    <row r="12" spans="1:5" ht="63.75">
      <c r="A12" t="s">
        <v>52</v>
      </c>
      <c r="E12" s="35" t="s">
        <v>96</v>
      </c>
    </row>
    <row r="13" spans="1:18" ht="12.75" customHeight="1">
      <c r="A13" s="6" t="s">
        <v>43</v>
      </c>
      <c s="6"/>
      <c s="40" t="s">
        <v>22</v>
      </c>
      <c s="6"/>
      <c s="27" t="s">
        <v>97</v>
      </c>
      <c s="6"/>
      <c s="6"/>
      <c s="6"/>
      <c s="41">
        <f>0+Q13</f>
      </c>
      <c r="O13">
        <f>0+R13</f>
      </c>
      <c r="Q13">
        <f>0+I14+I18+I22+I26</f>
      </c>
      <c>
        <f>0+O14+O18+O22+O26</f>
      </c>
    </row>
    <row r="14" spans="1:16" ht="12.75">
      <c r="A14" s="25" t="s">
        <v>45</v>
      </c>
      <c s="29" t="s">
        <v>37</v>
      </c>
      <c s="29" t="s">
        <v>98</v>
      </c>
      <c s="25" t="s">
        <v>47</v>
      </c>
      <c s="30" t="s">
        <v>99</v>
      </c>
      <c s="31" t="s">
        <v>100</v>
      </c>
      <c s="32">
        <v>17350</v>
      </c>
      <c s="33">
        <v>0</v>
      </c>
      <c s="33">
        <f>ROUND(ROUND(H14,2)*ROUND(G14,5),2)</f>
      </c>
      <c r="O14">
        <f>(I14*21)/100</f>
      </c>
      <c t="s">
        <v>24</v>
      </c>
    </row>
    <row r="15" spans="1:5" ht="12.75">
      <c r="A15" s="34" t="s">
        <v>50</v>
      </c>
      <c r="E15" s="35" t="s">
        <v>47</v>
      </c>
    </row>
    <row r="16" spans="1:5" ht="12.75">
      <c r="A16" s="36" t="s">
        <v>51</v>
      </c>
      <c r="E16" s="37" t="s">
        <v>101</v>
      </c>
    </row>
    <row r="17" spans="1:5" ht="51">
      <c r="A17" t="s">
        <v>52</v>
      </c>
      <c r="E17" s="35" t="s">
        <v>102</v>
      </c>
    </row>
    <row r="18" spans="1:16" ht="12.75">
      <c r="A18" s="25" t="s">
        <v>45</v>
      </c>
      <c s="29" t="s">
        <v>22</v>
      </c>
      <c s="29" t="s">
        <v>103</v>
      </c>
      <c s="25" t="s">
        <v>47</v>
      </c>
      <c s="30" t="s">
        <v>104</v>
      </c>
      <c s="31" t="s">
        <v>100</v>
      </c>
      <c s="32">
        <v>14500</v>
      </c>
      <c s="33">
        <v>0</v>
      </c>
      <c s="33">
        <f>ROUND(ROUND(H18,2)*ROUND(G18,5),2)</f>
      </c>
      <c r="O18">
        <f>(I18*21)/100</f>
      </c>
      <c t="s">
        <v>24</v>
      </c>
    </row>
    <row r="19" spans="1:5" ht="12.75">
      <c r="A19" s="34" t="s">
        <v>50</v>
      </c>
      <c r="E19" s="35" t="s">
        <v>47</v>
      </c>
    </row>
    <row r="20" spans="1:5" ht="12.75">
      <c r="A20" s="36" t="s">
        <v>51</v>
      </c>
      <c r="E20" s="37" t="s">
        <v>105</v>
      </c>
    </row>
    <row r="21" spans="1:5" ht="140.25">
      <c r="A21" t="s">
        <v>52</v>
      </c>
      <c r="E21" s="35" t="s">
        <v>106</v>
      </c>
    </row>
    <row r="22" spans="1:16" ht="12.75">
      <c r="A22" s="25" t="s">
        <v>45</v>
      </c>
      <c s="29" t="s">
        <v>107</v>
      </c>
      <c s="29" t="s">
        <v>108</v>
      </c>
      <c s="25" t="s">
        <v>47</v>
      </c>
      <c s="30" t="s">
        <v>109</v>
      </c>
      <c s="31" t="s">
        <v>100</v>
      </c>
      <c s="32">
        <v>2850</v>
      </c>
      <c s="33">
        <v>0</v>
      </c>
      <c s="33">
        <f>ROUND(ROUND(H22,2)*ROUND(G22,5),2)</f>
      </c>
      <c r="O22">
        <f>(I22*21)/100</f>
      </c>
      <c t="s">
        <v>24</v>
      </c>
    </row>
    <row r="23" spans="1:5" ht="12.75">
      <c r="A23" s="34" t="s">
        <v>50</v>
      </c>
      <c r="E23" s="35" t="s">
        <v>47</v>
      </c>
    </row>
    <row r="24" spans="1:5" ht="12.75">
      <c r="A24" s="36" t="s">
        <v>51</v>
      </c>
      <c r="E24" s="37" t="s">
        <v>110</v>
      </c>
    </row>
    <row r="25" spans="1:5" ht="165.75">
      <c r="A25" t="s">
        <v>52</v>
      </c>
      <c r="E25" s="35" t="s">
        <v>111</v>
      </c>
    </row>
    <row r="26" spans="1:16" ht="12.75">
      <c r="A26" s="25" t="s">
        <v>45</v>
      </c>
      <c s="29" t="s">
        <v>40</v>
      </c>
      <c s="29" t="s">
        <v>112</v>
      </c>
      <c s="25" t="s">
        <v>47</v>
      </c>
      <c s="30" t="s">
        <v>113</v>
      </c>
      <c s="31" t="s">
        <v>114</v>
      </c>
      <c s="32">
        <v>50</v>
      </c>
      <c s="33">
        <v>0</v>
      </c>
      <c s="33">
        <f>ROUND(ROUND(H26,2)*ROUND(G26,5),2)</f>
      </c>
      <c r="O26">
        <f>(I26*21)/100</f>
      </c>
      <c t="s">
        <v>24</v>
      </c>
    </row>
    <row r="27" spans="1:5" ht="12.75">
      <c r="A27" s="34" t="s">
        <v>50</v>
      </c>
      <c r="E27" s="35" t="s">
        <v>47</v>
      </c>
    </row>
    <row r="28" spans="1:5" ht="12.75">
      <c r="A28" s="36" t="s">
        <v>51</v>
      </c>
      <c r="E28" s="37" t="s">
        <v>115</v>
      </c>
    </row>
    <row r="29" spans="1:5" ht="38.25">
      <c r="A29" t="s">
        <v>52</v>
      </c>
      <c r="E29" s="35" t="s">
        <v>116</v>
      </c>
    </row>
    <row r="30" spans="1:18" ht="12.75" customHeight="1">
      <c r="A30" s="6" t="s">
        <v>43</v>
      </c>
      <c s="6"/>
      <c s="40" t="s">
        <v>83</v>
      </c>
      <c s="6"/>
      <c s="27" t="s">
        <v>117</v>
      </c>
      <c s="6"/>
      <c s="6"/>
      <c s="6"/>
      <c s="41">
        <f>0+Q30</f>
      </c>
      <c r="O30">
        <f>0+R30</f>
      </c>
      <c r="Q30">
        <f>0+I31</f>
      </c>
      <c>
        <f>0+O31</f>
      </c>
    </row>
    <row r="31" spans="1:16" ht="12.75">
      <c r="A31" s="25" t="s">
        <v>45</v>
      </c>
      <c s="29" t="s">
        <v>71</v>
      </c>
      <c s="29" t="s">
        <v>118</v>
      </c>
      <c s="25" t="s">
        <v>47</v>
      </c>
      <c s="30" t="s">
        <v>119</v>
      </c>
      <c s="31" t="s">
        <v>120</v>
      </c>
      <c s="32">
        <v>1</v>
      </c>
      <c s="33">
        <v>0</v>
      </c>
      <c s="33">
        <f>ROUND(ROUND(H31,2)*ROUND(G31,5),2)</f>
      </c>
      <c r="O31">
        <f>(I31*21)/100</f>
      </c>
      <c t="s">
        <v>24</v>
      </c>
    </row>
    <row r="32" spans="1:5" ht="12.75">
      <c r="A32" s="34" t="s">
        <v>50</v>
      </c>
      <c r="E32" s="35" t="s">
        <v>47</v>
      </c>
    </row>
    <row r="33" spans="1:5" ht="12.75">
      <c r="A33" s="36" t="s">
        <v>51</v>
      </c>
      <c r="E33" s="37" t="s">
        <v>121</v>
      </c>
    </row>
    <row r="34" spans="1:5" ht="25.5">
      <c r="A34" t="s">
        <v>52</v>
      </c>
      <c r="E34" s="35" t="s">
        <v>122</v>
      </c>
    </row>
    <row r="35" spans="1:18" ht="12.75" customHeight="1">
      <c r="A35" s="6" t="s">
        <v>43</v>
      </c>
      <c s="6"/>
      <c s="40" t="s">
        <v>40</v>
      </c>
      <c s="6"/>
      <c s="27" t="s">
        <v>123</v>
      </c>
      <c s="6"/>
      <c s="6"/>
      <c s="6"/>
      <c s="41">
        <f>0+Q35</f>
      </c>
      <c r="O35">
        <f>0+R35</f>
      </c>
      <c r="Q35">
        <f>0+I36+I40</f>
      </c>
      <c>
        <f>0+O36+O40</f>
      </c>
    </row>
    <row r="36" spans="1:16" ht="12.75">
      <c r="A36" s="25" t="s">
        <v>45</v>
      </c>
      <c s="29" t="s">
        <v>24</v>
      </c>
      <c s="29" t="s">
        <v>124</v>
      </c>
      <c s="25" t="s">
        <v>47</v>
      </c>
      <c s="30" t="s">
        <v>125</v>
      </c>
      <c s="31" t="s">
        <v>120</v>
      </c>
      <c s="32">
        <v>5</v>
      </c>
      <c s="33">
        <v>0</v>
      </c>
      <c s="33">
        <f>ROUND(ROUND(H36,2)*ROUND(G36,5),2)</f>
      </c>
      <c r="O36">
        <f>(I36*21)/100</f>
      </c>
      <c t="s">
        <v>24</v>
      </c>
    </row>
    <row r="37" spans="1:5" ht="12.75">
      <c r="A37" s="34" t="s">
        <v>50</v>
      </c>
      <c r="E37" s="35" t="s">
        <v>47</v>
      </c>
    </row>
    <row r="38" spans="1:5" ht="12.75">
      <c r="A38" s="36" t="s">
        <v>51</v>
      </c>
      <c r="E38" s="37" t="s">
        <v>126</v>
      </c>
    </row>
    <row r="39" spans="1:5" ht="25.5">
      <c r="A39" t="s">
        <v>52</v>
      </c>
      <c r="E39" s="35" t="s">
        <v>122</v>
      </c>
    </row>
    <row r="40" spans="1:16" ht="12.75">
      <c r="A40" s="25" t="s">
        <v>45</v>
      </c>
      <c s="29" t="s">
        <v>79</v>
      </c>
      <c s="29" t="s">
        <v>127</v>
      </c>
      <c s="25" t="s">
        <v>47</v>
      </c>
      <c s="30" t="s">
        <v>128</v>
      </c>
      <c s="31" t="s">
        <v>100</v>
      </c>
      <c s="32">
        <v>17350</v>
      </c>
      <c s="33">
        <v>0</v>
      </c>
      <c s="33">
        <f>ROUND(ROUND(H40,2)*ROUND(G40,5),2)</f>
      </c>
      <c r="O40">
        <f>(I40*21)/100</f>
      </c>
      <c t="s">
        <v>24</v>
      </c>
    </row>
    <row r="41" spans="1:5" ht="12.75">
      <c r="A41" s="34" t="s">
        <v>50</v>
      </c>
      <c r="E41" s="35" t="s">
        <v>47</v>
      </c>
    </row>
    <row r="42" spans="1:5" ht="12.75">
      <c r="A42" s="36" t="s">
        <v>51</v>
      </c>
      <c r="E42" s="37" t="s">
        <v>101</v>
      </c>
    </row>
    <row r="43" spans="1:5" ht="25.5">
      <c r="A43" t="s">
        <v>52</v>
      </c>
      <c r="E43" s="35" t="s">
        <v>129</v>
      </c>
    </row>
    <row r="44" spans="1:18" ht="12.75" customHeight="1">
      <c r="A44" s="6" t="s">
        <v>43</v>
      </c>
      <c s="6"/>
      <c s="40" t="s">
        <v>130</v>
      </c>
      <c s="6"/>
      <c s="27" t="s">
        <v>131</v>
      </c>
      <c s="6"/>
      <c s="6"/>
      <c s="6"/>
      <c s="41">
        <f>0+Q44</f>
      </c>
      <c r="O44">
        <f>0+R44</f>
      </c>
      <c r="Q44">
        <f>0+I45</f>
      </c>
      <c>
        <f>0+O45</f>
      </c>
    </row>
    <row r="45" spans="1:16" ht="12.75">
      <c r="A45" s="25" t="s">
        <v>45</v>
      </c>
      <c s="29" t="s">
        <v>83</v>
      </c>
      <c s="29" t="s">
        <v>132</v>
      </c>
      <c s="25" t="s">
        <v>47</v>
      </c>
      <c s="30" t="s">
        <v>133</v>
      </c>
      <c s="31" t="s">
        <v>114</v>
      </c>
      <c s="32">
        <v>50</v>
      </c>
      <c s="33">
        <v>0</v>
      </c>
      <c s="33">
        <f>ROUND(ROUND(H45,2)*ROUND(G45,5),2)</f>
      </c>
      <c r="O45">
        <f>(I45*21)/100</f>
      </c>
      <c t="s">
        <v>24</v>
      </c>
    </row>
    <row r="46" spans="1:5" ht="12.75">
      <c r="A46" s="34" t="s">
        <v>50</v>
      </c>
      <c r="E46" s="35" t="s">
        <v>47</v>
      </c>
    </row>
    <row r="47" spans="1:5" ht="12.75">
      <c r="A47" s="36" t="s">
        <v>51</v>
      </c>
      <c r="E47" s="37" t="s">
        <v>115</v>
      </c>
    </row>
    <row r="48" spans="1:5" ht="25.5">
      <c r="A48" t="s">
        <v>52</v>
      </c>
      <c r="E48" s="35" t="s">
        <v>134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